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acewaeduau-my.sharepoint.com/personal/fderidder_grace_wa_edu_au/Documents/Desktop/"/>
    </mc:Choice>
  </mc:AlternateContent>
  <xr:revisionPtr revIDLastSave="134" documentId="8_{89BB8ECD-310C-4230-9543-E462F3A52C30}" xr6:coauthVersionLast="47" xr6:coauthVersionMax="47" xr10:uidLastSave="{49BBA482-C0D8-4E9A-B229-63859CF23362}"/>
  <bookViews>
    <workbookView xWindow="-120" yWindow="-120" windowWidth="38640" windowHeight="21120" xr2:uid="{00000000-000D-0000-FFFF-FFFF00000000}"/>
  </bookViews>
  <sheets>
    <sheet name="2026" sheetId="1" r:id="rId1"/>
    <sheet name="Sheet1" sheetId="3" state="hidden" r:id="rId2"/>
    <sheet name="Sheet2" sheetId="2" r:id="rId3"/>
  </sheets>
  <definedNames>
    <definedName name="_xlnm.Print_Area" localSheetId="0">'2026'!$B$2:$J$38</definedName>
    <definedName name="Year">Sheet2!$A$1:$A$16</definedName>
    <definedName name="Year_Group">Sheet2!$A$3:$A$17</definedName>
  </definedNames>
  <calcPr calcId="191029"/>
  <customWorkbookViews>
    <customWorkbookView name="Fiona de Ridder - Personal View" guid="{59EE1B95-12B5-491F-A142-3270F1B1D985}" mergeInterval="0" personalView="1" maximized="1" windowWidth="1838" windowHeight="83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F21" i="1"/>
  <c r="H20" i="1"/>
  <c r="G21" i="1"/>
  <c r="F22" i="1"/>
  <c r="G22" i="1"/>
  <c r="H22" i="1"/>
  <c r="G20" i="1"/>
  <c r="F20" i="1"/>
  <c r="F15" i="1"/>
  <c r="H15" i="1" s="1"/>
  <c r="H23" i="1" l="1"/>
  <c r="F23" i="1"/>
  <c r="G15" i="1"/>
  <c r="G23" i="1" s="1"/>
  <c r="I15" i="1"/>
  <c r="I23" i="1" s="1"/>
  <c r="I14" i="1" l="1"/>
  <c r="H14" i="1"/>
  <c r="G14" i="1"/>
  <c r="F14" i="1"/>
  <c r="G25" i="1" l="1"/>
  <c r="G28" i="1" s="1"/>
  <c r="G32" i="1" s="1"/>
  <c r="G34" i="1" l="1"/>
  <c r="G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Fiona de Ridder</author>
  </authors>
  <commentList>
    <comment ref="E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Fiona de Ridder:</t>
        </r>
        <r>
          <rPr>
            <sz val="9"/>
            <color indexed="81"/>
            <rFont val="Tahoma"/>
            <family val="2"/>
          </rPr>
          <t xml:space="preserve">
Insert your child's surname</t>
        </r>
      </text>
    </comment>
    <comment ref="E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Fiona de Ridder:</t>
        </r>
        <r>
          <rPr>
            <sz val="9"/>
            <color indexed="81"/>
            <rFont val="Tahoma"/>
            <family val="2"/>
          </rPr>
          <t xml:space="preserve">
Insert your eldest child's
name</t>
        </r>
      </text>
    </comment>
    <comment ref="F8" authorId="0" shapeId="0" xr:uid="{00000000-0006-0000-0000-000003000000}">
      <text>
        <r>
          <rPr>
            <sz val="9"/>
            <color indexed="81"/>
            <rFont val="Tahoma"/>
            <family val="2"/>
          </rPr>
          <t>Use the dropdown list.</t>
        </r>
      </text>
    </comment>
    <comment ref="H8" authorId="0" shapeId="0" xr:uid="{C31F2A6B-8749-49F8-9492-2E70A3643F9E}">
      <text>
        <r>
          <rPr>
            <sz val="9"/>
            <color indexed="81"/>
            <rFont val="Tahoma"/>
            <family val="2"/>
          </rPr>
          <t>Year 10, 11 &amp; 12 students use the dropdown list</t>
        </r>
      </text>
    </comment>
    <comment ref="E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Fiona de Ridder:</t>
        </r>
        <r>
          <rPr>
            <sz val="9"/>
            <color indexed="81"/>
            <rFont val="Tahoma"/>
            <family val="2"/>
          </rPr>
          <t xml:space="preserve">
Insert your second child's name</t>
        </r>
      </text>
    </comment>
    <comment ref="F9" authorId="0" shapeId="0" xr:uid="{00000000-0006-0000-0000-000005000000}">
      <text>
        <r>
          <rPr>
            <sz val="9"/>
            <color indexed="81"/>
            <rFont val="Tahoma"/>
            <family val="2"/>
          </rPr>
          <t>Use the dropdown list.</t>
        </r>
      </text>
    </comment>
    <comment ref="H9" authorId="0" shapeId="0" xr:uid="{328134FF-8591-4C03-96E8-1F04DB691408}">
      <text>
        <r>
          <rPr>
            <sz val="9"/>
            <color indexed="81"/>
            <rFont val="Tahoma"/>
            <family val="2"/>
          </rPr>
          <t>Year 10, 11 &amp; 12 students use the dropdown list</t>
        </r>
      </text>
    </comment>
    <comment ref="E1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Fiona de Ridder:</t>
        </r>
        <r>
          <rPr>
            <sz val="9"/>
            <color indexed="81"/>
            <rFont val="Tahoma"/>
            <family val="2"/>
          </rPr>
          <t xml:space="preserve">
Insert your third child's name</t>
        </r>
      </text>
    </comment>
    <comment ref="F10" authorId="0" shapeId="0" xr:uid="{00000000-0006-0000-0000-000007000000}">
      <text>
        <r>
          <rPr>
            <sz val="9"/>
            <color indexed="81"/>
            <rFont val="Tahoma"/>
            <family val="2"/>
          </rPr>
          <t>Use the dropdown list.</t>
        </r>
      </text>
    </comment>
    <comment ref="H10" authorId="0" shapeId="0" xr:uid="{35B2E4D0-ED6D-4EA2-A600-D8844FF3E5B5}">
      <text>
        <r>
          <rPr>
            <sz val="9"/>
            <color indexed="81"/>
            <rFont val="Tahoma"/>
            <family val="2"/>
          </rPr>
          <t>Year 10, 11 &amp; 12 students use the dropdown list</t>
        </r>
      </text>
    </comment>
    <comment ref="E11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Fiona de Ridder:</t>
        </r>
        <r>
          <rPr>
            <sz val="9"/>
            <color indexed="81"/>
            <rFont val="Tahoma"/>
            <family val="2"/>
          </rPr>
          <t xml:space="preserve">
Insert your fourth child's name.  If you have more than 4 children enrolled, please contact the school.</t>
        </r>
      </text>
    </comment>
    <comment ref="F11" authorId="0" shapeId="0" xr:uid="{00000000-0006-0000-0000-000009000000}">
      <text>
        <r>
          <rPr>
            <sz val="9"/>
            <color indexed="81"/>
            <rFont val="Tahoma"/>
            <family val="2"/>
          </rPr>
          <t xml:space="preserve">Use the dropdown list.
</t>
        </r>
      </text>
    </comment>
    <comment ref="E17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Fiona de Ridder:</t>
        </r>
        <r>
          <rPr>
            <sz val="9"/>
            <color indexed="81"/>
            <rFont val="Tahoma"/>
            <family val="2"/>
          </rPr>
          <t xml:space="preserve">
Capital Levy is charged per family, and is attached to your oldest child at Grace.
</t>
        </r>
      </text>
    </comment>
    <comment ref="E18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Fiona de Ridder:</t>
        </r>
        <r>
          <rPr>
            <sz val="9"/>
            <color indexed="81"/>
            <rFont val="Tahoma"/>
            <family val="2"/>
          </rPr>
          <t xml:space="preserve">
Maintenance Levy is charged per family and is attached to your oldest child at Grace.
</t>
        </r>
      </text>
    </comment>
    <comment ref="E19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Fiona de Ridder:</t>
        </r>
        <r>
          <rPr>
            <sz val="9"/>
            <color indexed="81"/>
            <rFont val="Tahoma"/>
            <family val="2"/>
          </rPr>
          <t xml:space="preserve">
Computer IT Levy is per family and is attached to your oldest child at Grace.</t>
        </r>
      </text>
    </comment>
    <comment ref="E22" authorId="0" shapeId="0" xr:uid="{7B744A0F-4D0A-4CFD-BB49-2808CEA7021C}">
      <text>
        <r>
          <rPr>
            <b/>
            <sz val="9"/>
            <color indexed="81"/>
            <rFont val="Tahoma"/>
            <family val="2"/>
          </rPr>
          <t>Fiona de Ridder:</t>
        </r>
        <r>
          <rPr>
            <sz val="9"/>
            <color indexed="81"/>
            <rFont val="Tahoma"/>
            <family val="2"/>
          </rPr>
          <t xml:space="preserve">
Yr 10-12 Elective courses (ie Business /Art/ Music/ Outdoor Ed or camp costs.</t>
        </r>
      </text>
    </comment>
    <comment ref="G25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Fiona de Ridder:</t>
        </r>
        <r>
          <rPr>
            <sz val="9"/>
            <color indexed="81"/>
            <rFont val="Tahoma"/>
            <family val="2"/>
          </rPr>
          <t xml:space="preserve">
This figure will generate automatically.  Do not enter a figure here.</t>
        </r>
      </text>
    </comment>
    <comment ref="G26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Fiona de Ridder:</t>
        </r>
        <r>
          <rPr>
            <sz val="9"/>
            <color indexed="81"/>
            <rFont val="Tahoma"/>
            <family val="2"/>
          </rPr>
          <t xml:space="preserve">
These cells are for office use only.
</t>
        </r>
      </text>
    </comment>
  </commentList>
</comments>
</file>

<file path=xl/sharedStrings.xml><?xml version="1.0" encoding="utf-8"?>
<sst xmlns="http://schemas.openxmlformats.org/spreadsheetml/2006/main" count="52" uniqueCount="52">
  <si>
    <t>FAMILY NAME:</t>
  </si>
  <si>
    <t>STUDENTS:</t>
  </si>
  <si>
    <t>Additional Fees (per year)</t>
  </si>
  <si>
    <t xml:space="preserve">Tuition Fees (per year) </t>
  </si>
  <si>
    <t>Capital Levy</t>
  </si>
  <si>
    <t>Maintenance Levy</t>
  </si>
  <si>
    <t>Total per year</t>
  </si>
  <si>
    <t>Fees Payable</t>
  </si>
  <si>
    <t>Payment Options</t>
  </si>
  <si>
    <t>Plus Outstanding Fees</t>
  </si>
  <si>
    <t>Fortnightly payments</t>
  </si>
  <si>
    <t>Year</t>
  </si>
  <si>
    <t>1st</t>
  </si>
  <si>
    <t>2nd</t>
  </si>
  <si>
    <t>3rd</t>
  </si>
  <si>
    <t>4th</t>
  </si>
  <si>
    <t>Second Child</t>
  </si>
  <si>
    <t>Third Child</t>
  </si>
  <si>
    <t>Termly payments</t>
  </si>
  <si>
    <t>Monthly payments</t>
  </si>
  <si>
    <t>Office Use Only</t>
  </si>
  <si>
    <t>Less Rebates - tuition</t>
  </si>
  <si>
    <t>Please return with a completed Direct Debit form to the Admin office.</t>
  </si>
  <si>
    <t>PK</t>
  </si>
  <si>
    <t>KI</t>
  </si>
  <si>
    <t>PP</t>
  </si>
  <si>
    <t>Eldest child</t>
  </si>
  <si>
    <t>Computer IT Levy</t>
  </si>
  <si>
    <t>11H</t>
  </si>
  <si>
    <t>12H</t>
  </si>
  <si>
    <t>Fourth Child</t>
  </si>
  <si>
    <t>Fees for 2025</t>
  </si>
  <si>
    <t>Subject</t>
  </si>
  <si>
    <t>Fee</t>
  </si>
  <si>
    <t>Year 10 Visual Art</t>
  </si>
  <si>
    <t>Year 10 Outdoor Rec</t>
  </si>
  <si>
    <t>Year 11 &amp; 12 Music</t>
  </si>
  <si>
    <t>Year 11 &amp; 12 Outdoor Rec</t>
  </si>
  <si>
    <t>Year 11 &amp; 12 Business</t>
  </si>
  <si>
    <t>Year 11 &amp; 12 Visual Art</t>
  </si>
  <si>
    <t>BRTTC only (11&amp;12)</t>
  </si>
  <si>
    <t>BRTTC &amp; Business  (11&amp;12)</t>
  </si>
  <si>
    <t>BRTTC &amp; Visual Art  (11&amp;12)</t>
  </si>
  <si>
    <t>BRTTC &amp; Music  (11&amp;12)</t>
  </si>
  <si>
    <t>BRTTC &amp; Outdoor Rec  (11&amp;12)</t>
  </si>
  <si>
    <t>Elective/camp cost</t>
  </si>
  <si>
    <t>Year 10 Music</t>
  </si>
  <si>
    <t>Year 11 Camp</t>
  </si>
  <si>
    <t>2026 FEE PAYMENT OPTIONS</t>
  </si>
  <si>
    <t>Payments to begin 13th February, 2026.</t>
  </si>
  <si>
    <t>Country Week (Yr 11&amp;12)</t>
  </si>
  <si>
    <t>Choose an elective for Year 10, 11 or 12.  If the elective is not on the list then leave the dropdown blank.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</si>
</sst>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24" x14ac:knownFonts="1">
    <font>
      <sz val="10"/>
      <name val="Arial"/>
    </font>
    <font>
      <b/>
      <sz val="16"/>
      <name val="Arial"/>
      <family val="2"/>
    </font>
    <font>
      <sz val="11"/>
      <name val="Arial"/>
      <family val="2"/>
    </font>
    <font>
      <b/>
      <sz val="18"/>
      <name val="Arial Narrow"/>
      <family val="2"/>
    </font>
    <font>
      <sz val="14"/>
      <name val="Arial"/>
      <family val="2"/>
    </font>
    <font>
      <sz val="14"/>
      <name val="Arial"/>
      <family val="2"/>
    </font>
    <font>
      <sz val="13"/>
      <name val="Arial Narrow"/>
      <family val="2"/>
    </font>
    <font>
      <b/>
      <sz val="13"/>
      <name val="Arial Narrow"/>
      <family val="2"/>
    </font>
    <font>
      <u/>
      <sz val="13"/>
      <name val="Arial Narrow"/>
      <family val="2"/>
    </font>
    <font>
      <b/>
      <u/>
      <sz val="13"/>
      <name val="Arial Narrow"/>
      <family val="2"/>
    </font>
    <font>
      <b/>
      <sz val="12"/>
      <name val="Arial Narrow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rgb="FFFF0000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b/>
      <sz val="13"/>
      <color rgb="FFFF0000"/>
      <name val="Arial Narrow"/>
      <family val="2"/>
    </font>
    <font>
      <sz val="13"/>
      <color rgb="FFFF0000"/>
      <name val="Arial Narrow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2"/>
      <name val="Arial Narrow"/>
      <family val="2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0" fontId="10" fillId="0" borderId="11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/>
    <xf numFmtId="0" fontId="7" fillId="2" borderId="1" xfId="0" applyFont="1" applyFill="1" applyBorder="1" applyProtection="1">
      <protection locked="0"/>
    </xf>
    <xf numFmtId="0" fontId="7" fillId="2" borderId="2" xfId="0" applyFont="1" applyFill="1" applyBorder="1" applyProtection="1">
      <protection locked="0"/>
    </xf>
    <xf numFmtId="0" fontId="10" fillId="0" borderId="10" xfId="0" applyFont="1" applyBorder="1" applyAlignment="1">
      <alignment horizontal="center"/>
    </xf>
    <xf numFmtId="0" fontId="7" fillId="0" borderId="0" xfId="0" applyFont="1"/>
    <xf numFmtId="0" fontId="11" fillId="0" borderId="0" xfId="0" applyFont="1"/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0" fontId="6" fillId="0" borderId="1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12" xfId="0" applyFont="1" applyFill="1" applyBorder="1" applyAlignment="1" applyProtection="1">
      <alignment horizontal="center"/>
      <protection locked="0"/>
    </xf>
    <xf numFmtId="0" fontId="3" fillId="0" borderId="13" xfId="0" applyFont="1" applyBorder="1"/>
    <xf numFmtId="0" fontId="1" fillId="0" borderId="14" xfId="0" applyFont="1" applyBorder="1"/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16" xfId="0" applyFont="1" applyBorder="1"/>
    <xf numFmtId="0" fontId="6" fillId="0" borderId="15" xfId="0" applyFont="1" applyBorder="1"/>
    <xf numFmtId="0" fontId="0" fillId="0" borderId="16" xfId="0" applyBorder="1"/>
    <xf numFmtId="0" fontId="7" fillId="0" borderId="15" xfId="0" applyFont="1" applyBorder="1"/>
    <xf numFmtId="0" fontId="2" fillId="0" borderId="16" xfId="0" applyFont="1" applyBorder="1"/>
    <xf numFmtId="0" fontId="2" fillId="0" borderId="16" xfId="0" applyFont="1" applyBorder="1" applyAlignment="1">
      <alignment horizontal="center"/>
    </xf>
    <xf numFmtId="0" fontId="8" fillId="0" borderId="0" xfId="0" applyFont="1"/>
    <xf numFmtId="4" fontId="6" fillId="0" borderId="0" xfId="0" applyNumberFormat="1" applyFont="1" applyAlignment="1">
      <alignment horizontal="center"/>
    </xf>
    <xf numFmtId="165" fontId="6" fillId="3" borderId="0" xfId="0" applyNumberFormat="1" applyFont="1" applyFill="1" applyAlignment="1">
      <alignment horizontal="center"/>
    </xf>
    <xf numFmtId="164" fontId="6" fillId="3" borderId="0" xfId="0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5" fontId="6" fillId="0" borderId="0" xfId="0" applyNumberFormat="1" applyFont="1"/>
    <xf numFmtId="0" fontId="9" fillId="0" borderId="0" xfId="0" applyFont="1"/>
    <xf numFmtId="16" fontId="6" fillId="0" borderId="0" xfId="0" applyNumberFormat="1" applyFont="1"/>
    <xf numFmtId="165" fontId="6" fillId="0" borderId="0" xfId="0" applyNumberFormat="1" applyFont="1" applyAlignment="1">
      <alignment horizontal="center"/>
    </xf>
    <xf numFmtId="0" fontId="6" fillId="0" borderId="17" xfId="0" applyFont="1" applyBorder="1"/>
    <xf numFmtId="0" fontId="6" fillId="0" borderId="18" xfId="0" applyFont="1" applyBorder="1"/>
    <xf numFmtId="0" fontId="0" fillId="0" borderId="18" xfId="0" applyBorder="1"/>
    <xf numFmtId="0" fontId="0" fillId="0" borderId="19" xfId="0" applyBorder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3" fontId="6" fillId="0" borderId="10" xfId="0" applyNumberFormat="1" applyFont="1" applyBorder="1" applyAlignment="1">
      <alignment horizontal="center"/>
    </xf>
    <xf numFmtId="0" fontId="20" fillId="0" borderId="0" xfId="0" applyFont="1"/>
    <xf numFmtId="0" fontId="19" fillId="0" borderId="0" xfId="0" applyFont="1"/>
    <xf numFmtId="0" fontId="21" fillId="0" borderId="0" xfId="0" applyFont="1"/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/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0" fontId="22" fillId="0" borderId="0" xfId="0" applyFont="1" applyAlignment="1" applyProtection="1">
      <alignment horizontal="right"/>
      <protection locked="0"/>
    </xf>
    <xf numFmtId="0" fontId="23" fillId="0" borderId="0" xfId="0" applyFont="1"/>
    <xf numFmtId="0" fontId="3" fillId="0" borderId="2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8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7" fillId="2" borderId="1" xfId="0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2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</cellXfs>
  <cellStyles count="1">
    <cellStyle name="Normal" xfId="0" builtinId="0"/>
  </cellStyles>
  <dxfs count="6"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B40"/>
  <sheetViews>
    <sheetView showGridLines="0" tabSelected="1" topLeftCell="B1" zoomScaleNormal="100" workbookViewId="0">
      <selection activeCell="E5" sqref="E5:F5"/>
    </sheetView>
  </sheetViews>
  <sheetFormatPr defaultRowHeight="12.75" x14ac:dyDescent="0.2"/>
  <cols>
    <col min="1" max="1" width="2.5703125" customWidth="1"/>
    <col min="3" max="3" width="5.85546875" customWidth="1"/>
    <col min="4" max="4" width="9.42578125" customWidth="1"/>
    <col min="5" max="5" width="18.28515625" customWidth="1"/>
    <col min="6" max="6" width="13.42578125" customWidth="1"/>
    <col min="7" max="9" width="13.5703125" customWidth="1"/>
    <col min="10" max="10" width="3.140625" customWidth="1"/>
    <col min="14" max="14" width="8.28515625" customWidth="1"/>
  </cols>
  <sheetData>
    <row r="1" spans="2:28" ht="13.5" thickBot="1" x14ac:dyDescent="0.25"/>
    <row r="2" spans="2:28" s="1" customFormat="1" ht="23.25" x14ac:dyDescent="0.35">
      <c r="B2" s="69" t="s">
        <v>48</v>
      </c>
      <c r="C2" s="70"/>
      <c r="D2" s="70"/>
      <c r="E2" s="70"/>
      <c r="F2" s="70"/>
      <c r="G2" s="70"/>
      <c r="H2" s="70"/>
      <c r="I2" s="27"/>
      <c r="J2" s="28"/>
      <c r="K2" s="56"/>
      <c r="L2" s="56"/>
      <c r="M2" s="56"/>
      <c r="N2" s="56"/>
      <c r="O2" s="56"/>
      <c r="P2" s="56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</row>
    <row r="3" spans="2:28" s="1" customFormat="1" ht="18" customHeight="1" x14ac:dyDescent="0.35">
      <c r="B3" s="29"/>
      <c r="C3" s="30"/>
      <c r="D3" s="30"/>
      <c r="E3" s="30"/>
      <c r="F3" s="30"/>
      <c r="G3" s="30"/>
      <c r="H3" s="30"/>
      <c r="I3" s="31"/>
      <c r="J3" s="32"/>
      <c r="K3" s="56"/>
      <c r="L3" s="56"/>
      <c r="M3" s="56"/>
      <c r="N3" s="56"/>
      <c r="O3" s="56"/>
      <c r="P3" s="56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</row>
    <row r="4" spans="2:28" ht="17.25" x14ac:dyDescent="0.3">
      <c r="B4" s="33"/>
      <c r="C4" s="16"/>
      <c r="D4" s="16"/>
      <c r="E4" s="16"/>
      <c r="F4" s="16"/>
      <c r="G4" s="16"/>
      <c r="H4" s="16"/>
      <c r="I4" s="16"/>
      <c r="J4" s="34"/>
      <c r="K4" s="57"/>
      <c r="L4" s="57"/>
      <c r="M4" s="57"/>
      <c r="N4" s="57"/>
      <c r="O4" s="57"/>
      <c r="P4" s="57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</row>
    <row r="5" spans="2:28" s="2" customFormat="1" ht="17.25" x14ac:dyDescent="0.3">
      <c r="B5" s="35"/>
      <c r="C5" s="20" t="s">
        <v>0</v>
      </c>
      <c r="D5" s="16"/>
      <c r="E5" s="73"/>
      <c r="F5" s="74"/>
      <c r="G5" s="16"/>
      <c r="H5" s="16"/>
      <c r="I5" s="16"/>
      <c r="J5" s="36"/>
      <c r="K5" s="58"/>
      <c r="L5" s="58"/>
      <c r="M5" s="58"/>
      <c r="N5" s="58"/>
      <c r="O5" s="58"/>
      <c r="P5" s="58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</row>
    <row r="6" spans="2:28" s="2" customFormat="1" ht="17.25" x14ac:dyDescent="0.3">
      <c r="B6" s="33"/>
      <c r="C6" s="16"/>
      <c r="D6" s="16"/>
      <c r="E6" s="16"/>
      <c r="F6" s="16"/>
      <c r="G6" s="75" t="s">
        <v>51</v>
      </c>
      <c r="H6" s="76"/>
      <c r="I6" s="76"/>
      <c r="J6" s="36"/>
      <c r="K6" s="58"/>
      <c r="L6" s="68"/>
      <c r="M6" s="58"/>
      <c r="N6" s="58"/>
      <c r="O6" s="58"/>
      <c r="P6" s="58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</row>
    <row r="7" spans="2:28" s="2" customFormat="1" ht="17.25" x14ac:dyDescent="0.3">
      <c r="B7" s="33"/>
      <c r="C7" s="16"/>
      <c r="D7" s="16"/>
      <c r="E7" s="16"/>
      <c r="F7" s="16"/>
      <c r="G7" s="76"/>
      <c r="H7" s="76"/>
      <c r="I7" s="76"/>
      <c r="J7" s="37"/>
      <c r="K7" s="58"/>
      <c r="L7" s="68"/>
      <c r="M7" s="58"/>
      <c r="N7" s="58"/>
      <c r="O7" s="58"/>
      <c r="P7" s="58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</row>
    <row r="8" spans="2:28" s="2" customFormat="1" ht="17.25" x14ac:dyDescent="0.3">
      <c r="B8" s="33"/>
      <c r="C8" s="20" t="s">
        <v>1</v>
      </c>
      <c r="D8" s="16"/>
      <c r="E8" s="17" t="s">
        <v>26</v>
      </c>
      <c r="F8" s="22"/>
      <c r="H8" s="67"/>
      <c r="I8" s="25"/>
      <c r="J8" s="37"/>
      <c r="K8" s="58"/>
      <c r="L8" s="58"/>
      <c r="M8" s="58"/>
      <c r="N8" s="58"/>
      <c r="O8" s="58"/>
      <c r="P8" s="58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</row>
    <row r="9" spans="2:28" s="2" customFormat="1" ht="17.25" x14ac:dyDescent="0.3">
      <c r="B9" s="33"/>
      <c r="C9" s="16"/>
      <c r="D9" s="16"/>
      <c r="E9" s="17" t="s">
        <v>16</v>
      </c>
      <c r="F9" s="22"/>
      <c r="H9" s="67"/>
      <c r="I9" s="25"/>
      <c r="J9" s="37"/>
      <c r="K9" s="58"/>
      <c r="L9" s="58"/>
      <c r="M9" s="58"/>
      <c r="N9" s="58"/>
      <c r="O9" s="58"/>
      <c r="P9" s="58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</row>
    <row r="10" spans="2:28" s="2" customFormat="1" ht="17.25" x14ac:dyDescent="0.3">
      <c r="B10" s="33"/>
      <c r="C10" s="16"/>
      <c r="D10" s="16"/>
      <c r="E10" s="18" t="s">
        <v>17</v>
      </c>
      <c r="F10" s="26"/>
      <c r="H10" s="67"/>
      <c r="I10" s="25"/>
      <c r="J10" s="37"/>
      <c r="K10" s="58"/>
      <c r="L10" s="58"/>
      <c r="M10" s="58"/>
      <c r="N10" s="58"/>
      <c r="O10" s="58"/>
      <c r="P10" s="58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</row>
    <row r="11" spans="2:28" s="2" customFormat="1" ht="17.25" x14ac:dyDescent="0.3">
      <c r="B11" s="33"/>
      <c r="C11" s="16"/>
      <c r="D11" s="16"/>
      <c r="E11" s="18" t="s">
        <v>30</v>
      </c>
      <c r="F11" s="23"/>
      <c r="H11" s="25"/>
      <c r="I11" s="25"/>
      <c r="J11" s="37"/>
      <c r="K11" s="58"/>
      <c r="L11" s="58"/>
      <c r="M11" s="58"/>
      <c r="N11" s="58"/>
      <c r="O11" s="58"/>
      <c r="P11" s="58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</row>
    <row r="12" spans="2:28" s="2" customFormat="1" ht="17.25" x14ac:dyDescent="0.3">
      <c r="B12" s="33"/>
      <c r="C12" s="16"/>
      <c r="D12" s="16"/>
      <c r="E12" s="20"/>
      <c r="F12" s="16"/>
      <c r="G12" s="16"/>
      <c r="H12" s="16"/>
      <c r="I12" s="16"/>
      <c r="J12" s="36"/>
      <c r="K12" s="58"/>
      <c r="O12" s="58"/>
      <c r="P12" s="58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</row>
    <row r="13" spans="2:28" s="2" customFormat="1" ht="17.25" x14ac:dyDescent="0.3">
      <c r="B13" s="33"/>
      <c r="C13" s="16"/>
      <c r="D13" s="5"/>
      <c r="E13" s="5"/>
      <c r="F13" s="5"/>
      <c r="G13" s="5"/>
      <c r="H13" s="16"/>
      <c r="I13" s="16"/>
      <c r="J13" s="36"/>
      <c r="K13" s="58"/>
      <c r="O13" s="58"/>
      <c r="P13" s="58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</row>
    <row r="14" spans="2:28" s="2" customFormat="1" ht="17.25" x14ac:dyDescent="0.3">
      <c r="B14" s="33"/>
      <c r="C14" s="7"/>
      <c r="D14" s="5"/>
      <c r="E14" s="13"/>
      <c r="F14" s="19" t="str">
        <f>E8</f>
        <v>Eldest child</v>
      </c>
      <c r="G14" s="19" t="str">
        <f>E9</f>
        <v>Second Child</v>
      </c>
      <c r="H14" s="14" t="str">
        <f>E10</f>
        <v>Third Child</v>
      </c>
      <c r="I14" s="14" t="str">
        <f>E11</f>
        <v>Fourth Child</v>
      </c>
      <c r="J14" s="36"/>
      <c r="K14" s="58"/>
      <c r="O14" s="58"/>
      <c r="P14" s="58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</row>
    <row r="15" spans="2:28" s="2" customFormat="1" ht="17.25" x14ac:dyDescent="0.3">
      <c r="B15" s="33"/>
      <c r="C15" s="7" t="s">
        <v>3</v>
      </c>
      <c r="D15" s="6"/>
      <c r="E15" s="8"/>
      <c r="F15" s="24">
        <f>IF(ISBLANK(F8), , VLOOKUP(F8,Sheet2!$A$2:$E$18,2,FALSE))</f>
        <v>0</v>
      </c>
      <c r="G15" s="24">
        <f>IF(ISBLANK(F9),,(IF(F15=1995,0,VLOOKUP(F9,Sheet2!$A$2:$E$18,3,FALSE))))</f>
        <v>0</v>
      </c>
      <c r="H15" s="24">
        <f>IF(ISBLANK(F10),,(IF(F15=1995,0,VLOOKUP(F10,Sheet2!$A$2:$E$18,4,FALSE))))</f>
        <v>0</v>
      </c>
      <c r="I15" s="24">
        <f>IF(ISBLANK($F$11),,(IF(F15=1995,0,VLOOKUP(F11,Sheet2!$A$2:$E$18,5,FALSE))))</f>
        <v>0</v>
      </c>
      <c r="J15" s="36"/>
      <c r="K15" s="58"/>
      <c r="O15" s="58"/>
      <c r="P15" s="58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</row>
    <row r="16" spans="2:28" s="2" customFormat="1" ht="17.25" x14ac:dyDescent="0.3">
      <c r="B16" s="33"/>
      <c r="C16" s="9" t="s">
        <v>2</v>
      </c>
      <c r="D16" s="16"/>
      <c r="E16" s="10"/>
      <c r="G16" s="11"/>
      <c r="H16" s="11"/>
      <c r="I16" s="11"/>
      <c r="J16" s="36"/>
      <c r="K16" s="58"/>
      <c r="O16" s="58"/>
      <c r="P16" s="58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</row>
    <row r="17" spans="2:28" s="2" customFormat="1" ht="17.25" x14ac:dyDescent="0.3">
      <c r="B17" s="33"/>
      <c r="C17" s="9"/>
      <c r="D17" s="16" t="s">
        <v>4</v>
      </c>
      <c r="E17" s="10"/>
      <c r="F17" s="11">
        <v>300</v>
      </c>
      <c r="G17" s="11"/>
      <c r="H17" s="11"/>
      <c r="I17" s="11"/>
      <c r="J17" s="36"/>
      <c r="K17" s="58"/>
      <c r="L17" s="58"/>
      <c r="O17" s="58"/>
      <c r="P17" s="58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</row>
    <row r="18" spans="2:28" s="2" customFormat="1" ht="17.25" x14ac:dyDescent="0.3">
      <c r="B18" s="33"/>
      <c r="C18" s="9"/>
      <c r="D18" s="16" t="s">
        <v>5</v>
      </c>
      <c r="E18" s="10"/>
      <c r="F18" s="11">
        <v>200</v>
      </c>
      <c r="G18" s="11"/>
      <c r="H18" s="11"/>
      <c r="I18" s="11"/>
      <c r="J18" s="36"/>
      <c r="K18" s="58"/>
      <c r="L18" s="58"/>
      <c r="M18" s="58"/>
      <c r="N18" s="58"/>
      <c r="O18" s="58"/>
      <c r="P18" s="58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</row>
    <row r="19" spans="2:28" s="2" customFormat="1" ht="17.25" x14ac:dyDescent="0.3">
      <c r="B19" s="33"/>
      <c r="C19" s="9"/>
      <c r="D19" s="10" t="s">
        <v>27</v>
      </c>
      <c r="E19" s="62"/>
      <c r="F19" s="25">
        <v>225</v>
      </c>
      <c r="G19" s="61"/>
      <c r="H19" s="61"/>
      <c r="I19" s="11"/>
      <c r="J19" s="36"/>
      <c r="K19" s="58"/>
      <c r="L19" s="58"/>
      <c r="N19" s="58"/>
      <c r="O19" s="58"/>
      <c r="P19" s="58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</row>
    <row r="20" spans="2:28" s="2" customFormat="1" ht="17.25" x14ac:dyDescent="0.3">
      <c r="B20" s="33"/>
      <c r="C20" s="9"/>
      <c r="D20" s="16" t="s">
        <v>50</v>
      </c>
      <c r="E20" s="16"/>
      <c r="F20" s="61" t="str">
        <f>IF(OR(F8=11,F8=12, F8="11H", F8="12H"),325," ")</f>
        <v xml:space="preserve"> </v>
      </c>
      <c r="G20" s="61" t="str">
        <f>IF(OR(F9=11,F9=12,F9="11H",F9="12H"),325," ")</f>
        <v xml:space="preserve"> </v>
      </c>
      <c r="H20" s="61" t="str">
        <f>IF(OR(F10=11,F10=12,F10="11H",F10="12H"),325," ")</f>
        <v xml:space="preserve"> </v>
      </c>
      <c r="I20" s="11"/>
      <c r="J20" s="36"/>
      <c r="K20" s="58"/>
      <c r="L20" s="58"/>
      <c r="N20" s="58"/>
      <c r="O20" s="58"/>
      <c r="P20" s="58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</row>
    <row r="21" spans="2:28" s="2" customFormat="1" ht="17.25" x14ac:dyDescent="0.3">
      <c r="B21" s="33"/>
      <c r="C21" s="9"/>
      <c r="D21" s="16" t="s">
        <v>47</v>
      </c>
      <c r="E21" s="16"/>
      <c r="F21" s="61" t="str">
        <f>IF(OR(F8=11,F8="11H",),475," ")</f>
        <v xml:space="preserve"> </v>
      </c>
      <c r="G21" s="61" t="str">
        <f>IF(OR(F9=11,F9="11H"),475," ")</f>
        <v xml:space="preserve"> </v>
      </c>
      <c r="H21" s="61" t="str">
        <f>IF(OR(F10=11,F10="11H"),475," ")</f>
        <v xml:space="preserve"> </v>
      </c>
      <c r="I21" s="11"/>
      <c r="J21" s="36"/>
      <c r="K21" s="58"/>
      <c r="L21" s="58"/>
      <c r="N21" s="58"/>
      <c r="O21" s="58"/>
      <c r="P21" s="58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</row>
    <row r="22" spans="2:28" s="2" customFormat="1" ht="17.25" x14ac:dyDescent="0.3">
      <c r="B22" s="33"/>
      <c r="C22" s="12"/>
      <c r="D22" s="5" t="s">
        <v>45</v>
      </c>
      <c r="E22" s="5"/>
      <c r="F22" s="59">
        <f>IF(ISBLANK(H8), , VLOOKUP(H8,Sheet2!$A$22:$B$33,2,FALSE))</f>
        <v>0</v>
      </c>
      <c r="G22" s="59">
        <f>IF(ISBLANK(H9), , VLOOKUP(H9,Sheet2!$A$22:$B$33,2,FALSE))</f>
        <v>0</v>
      </c>
      <c r="H22" s="59">
        <f>IF(ISBLANK(H10), , VLOOKUP(H10,Sheet2!$A$22:$B$33,2,FALSE))</f>
        <v>0</v>
      </c>
      <c r="I22" s="60"/>
      <c r="J22" s="36"/>
      <c r="K22" s="58"/>
      <c r="L22" s="58"/>
      <c r="M22" s="58"/>
      <c r="N22" s="58"/>
      <c r="O22" s="58"/>
      <c r="P22" s="58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</row>
    <row r="23" spans="2:28" s="2" customFormat="1" ht="17.25" x14ac:dyDescent="0.3">
      <c r="B23" s="33"/>
      <c r="C23" s="12" t="s">
        <v>6</v>
      </c>
      <c r="D23" s="5"/>
      <c r="E23" s="5"/>
      <c r="F23" s="55">
        <f>IF(ISBLANK(#REF!), , SUM(F15:F22))</f>
        <v>725</v>
      </c>
      <c r="G23" s="55">
        <f>IF(ISBLANK(#REF!), , SUM(G15:G22))</f>
        <v>0</v>
      </c>
      <c r="H23" s="55">
        <f>IF(ISBLANK(#REF!), , SUM(H15:H22))</f>
        <v>0</v>
      </c>
      <c r="I23" s="55">
        <f>IF(ISBLANK(#REF!), , SUM(I15:I22))</f>
        <v>0</v>
      </c>
      <c r="J23" s="36"/>
      <c r="K23" s="58"/>
      <c r="L23" s="58"/>
      <c r="M23" s="58"/>
      <c r="N23" s="58"/>
      <c r="O23" s="58"/>
      <c r="P23" s="58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</row>
    <row r="24" spans="2:28" s="2" customFormat="1" ht="17.25" x14ac:dyDescent="0.3">
      <c r="B24" s="33"/>
      <c r="C24" s="16"/>
      <c r="D24" s="16"/>
      <c r="E24" s="16"/>
      <c r="F24" s="16"/>
      <c r="G24" s="16"/>
      <c r="H24" s="16"/>
      <c r="I24" s="16"/>
      <c r="J24" s="36"/>
      <c r="K24" s="58"/>
      <c r="L24" s="58"/>
      <c r="M24" s="58"/>
      <c r="N24" s="58"/>
      <c r="O24" s="58"/>
      <c r="P24" s="58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</row>
    <row r="25" spans="2:28" s="2" customFormat="1" ht="17.25" x14ac:dyDescent="0.3">
      <c r="B25" s="33"/>
      <c r="C25" s="16"/>
      <c r="D25" s="38" t="s">
        <v>31</v>
      </c>
      <c r="E25" s="16"/>
      <c r="F25" s="16"/>
      <c r="G25" s="39">
        <f>F23+G23+H23+I23</f>
        <v>725</v>
      </c>
      <c r="H25" s="16"/>
      <c r="I25" s="16"/>
      <c r="J25" s="36"/>
      <c r="K25" s="58"/>
      <c r="L25" s="58"/>
      <c r="M25" s="58"/>
      <c r="N25" s="58"/>
      <c r="O25" s="58"/>
      <c r="P25" s="58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</row>
    <row r="26" spans="2:28" s="2" customFormat="1" ht="17.25" x14ac:dyDescent="0.3">
      <c r="B26" s="33"/>
      <c r="C26" s="16"/>
      <c r="D26" s="16" t="s">
        <v>21</v>
      </c>
      <c r="E26" s="16"/>
      <c r="F26" s="16"/>
      <c r="G26" s="40"/>
      <c r="H26" s="71" t="s">
        <v>20</v>
      </c>
      <c r="I26" s="16"/>
      <c r="J26" s="36"/>
      <c r="K26" s="58"/>
      <c r="L26" s="58"/>
      <c r="M26" s="58"/>
      <c r="N26" s="58"/>
      <c r="O26" s="58"/>
      <c r="P26" s="58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</row>
    <row r="27" spans="2:28" s="2" customFormat="1" ht="17.25" x14ac:dyDescent="0.3">
      <c r="B27" s="33"/>
      <c r="C27" s="16"/>
      <c r="D27" s="16" t="s">
        <v>9</v>
      </c>
      <c r="E27" s="16"/>
      <c r="F27" s="16"/>
      <c r="G27" s="41"/>
      <c r="H27" s="72"/>
      <c r="I27" s="16"/>
      <c r="J27" s="36"/>
      <c r="K27" s="58"/>
      <c r="L27" s="58"/>
      <c r="M27" s="58"/>
      <c r="N27" s="58"/>
      <c r="O27" s="58"/>
      <c r="P27" s="58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</row>
    <row r="28" spans="2:28" s="2" customFormat="1" ht="17.25" x14ac:dyDescent="0.3">
      <c r="B28" s="33"/>
      <c r="C28" s="16"/>
      <c r="D28" s="20" t="s">
        <v>7</v>
      </c>
      <c r="E28" s="16"/>
      <c r="F28" s="16"/>
      <c r="G28" s="42">
        <f>SUM(G25:G27)</f>
        <v>725</v>
      </c>
      <c r="H28" s="16"/>
      <c r="I28" s="16"/>
      <c r="J28" s="36"/>
      <c r="K28" s="58"/>
      <c r="L28" s="58"/>
      <c r="M28" s="58"/>
      <c r="N28" s="58"/>
      <c r="O28" s="58"/>
      <c r="P28" s="58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</row>
    <row r="29" spans="2:28" s="2" customFormat="1" ht="17.25" x14ac:dyDescent="0.3">
      <c r="B29" s="33"/>
      <c r="C29" s="16"/>
      <c r="D29" s="16"/>
      <c r="E29" s="16"/>
      <c r="F29" s="16"/>
      <c r="G29" s="43"/>
      <c r="H29" s="16"/>
      <c r="I29" s="16"/>
      <c r="J29" s="36"/>
      <c r="K29" s="58"/>
      <c r="L29" s="58"/>
      <c r="M29" s="58"/>
      <c r="N29" s="58"/>
      <c r="O29" s="58"/>
      <c r="P29" s="58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</row>
    <row r="30" spans="2:28" s="2" customFormat="1" ht="17.25" x14ac:dyDescent="0.3">
      <c r="B30" s="33"/>
      <c r="C30" s="16"/>
      <c r="D30" s="44" t="s">
        <v>8</v>
      </c>
      <c r="E30" s="16"/>
      <c r="F30" s="16"/>
      <c r="G30" s="43"/>
      <c r="H30" s="16"/>
      <c r="I30" s="16"/>
      <c r="J30" s="36"/>
      <c r="K30" s="58"/>
      <c r="L30" s="58"/>
      <c r="M30" s="58"/>
      <c r="N30" s="58"/>
      <c r="O30" s="58"/>
      <c r="P30" s="58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</row>
    <row r="31" spans="2:28" s="2" customFormat="1" ht="17.25" x14ac:dyDescent="0.3">
      <c r="B31" s="33"/>
      <c r="C31" s="16"/>
      <c r="D31" s="16"/>
      <c r="E31" s="16"/>
      <c r="F31" s="16"/>
      <c r="G31" s="43"/>
      <c r="H31" s="16"/>
      <c r="I31" s="16"/>
      <c r="J31" s="36"/>
      <c r="K31" s="58"/>
      <c r="L31" s="58"/>
      <c r="M31" s="58"/>
      <c r="N31" s="58"/>
      <c r="O31" s="58"/>
      <c r="P31" s="58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</row>
    <row r="32" spans="2:28" s="2" customFormat="1" ht="17.25" x14ac:dyDescent="0.3">
      <c r="B32" s="33"/>
      <c r="C32" s="16"/>
      <c r="D32" s="16" t="s">
        <v>10</v>
      </c>
      <c r="E32" s="16"/>
      <c r="F32" s="16"/>
      <c r="G32" s="15">
        <f>G28/21</f>
        <v>34.523809523809526</v>
      </c>
      <c r="H32" s="16"/>
      <c r="I32" s="16"/>
      <c r="J32" s="36"/>
      <c r="K32" s="58"/>
      <c r="L32" s="58"/>
      <c r="M32" s="58"/>
      <c r="N32" s="58"/>
      <c r="O32" s="58"/>
      <c r="P32" s="58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</row>
    <row r="33" spans="2:28" s="2" customFormat="1" ht="17.25" x14ac:dyDescent="0.3">
      <c r="B33" s="33"/>
      <c r="C33" s="16"/>
      <c r="D33" s="16" t="s">
        <v>19</v>
      </c>
      <c r="E33" s="16"/>
      <c r="F33" s="16"/>
      <c r="G33" s="15">
        <f>G28/10</f>
        <v>72.5</v>
      </c>
      <c r="H33" s="45"/>
      <c r="I33" s="16"/>
      <c r="J33" s="36"/>
      <c r="K33" s="58"/>
      <c r="L33" s="58"/>
      <c r="M33" s="58"/>
      <c r="N33" s="58"/>
      <c r="O33" s="58"/>
      <c r="P33" s="58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</row>
    <row r="34" spans="2:28" s="2" customFormat="1" ht="17.25" x14ac:dyDescent="0.3">
      <c r="B34" s="33"/>
      <c r="C34" s="16"/>
      <c r="D34" s="16" t="s">
        <v>18</v>
      </c>
      <c r="E34" s="16"/>
      <c r="F34" s="16"/>
      <c r="G34" s="15">
        <f>G28/4</f>
        <v>181.25</v>
      </c>
      <c r="H34" s="45"/>
      <c r="I34" s="16"/>
      <c r="J34" s="36"/>
      <c r="K34" s="58"/>
      <c r="L34" s="58"/>
      <c r="M34" s="58"/>
      <c r="N34" s="58"/>
      <c r="O34" s="58"/>
      <c r="P34" s="58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</row>
    <row r="35" spans="2:28" s="2" customFormat="1" ht="17.25" x14ac:dyDescent="0.3">
      <c r="B35" s="33"/>
      <c r="C35" s="16"/>
      <c r="D35" s="16"/>
      <c r="E35" s="16"/>
      <c r="F35" s="16"/>
      <c r="G35" s="43"/>
      <c r="H35" s="16"/>
      <c r="I35" s="16"/>
      <c r="J35" s="36"/>
      <c r="K35" s="58"/>
      <c r="L35" s="58"/>
      <c r="M35" s="58"/>
      <c r="N35" s="58"/>
      <c r="O35" s="58"/>
      <c r="P35" s="58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</row>
    <row r="36" spans="2:28" s="2" customFormat="1" ht="17.25" x14ac:dyDescent="0.3">
      <c r="B36" s="33"/>
      <c r="C36" s="16"/>
      <c r="D36" s="16" t="s">
        <v>49</v>
      </c>
      <c r="E36" s="16"/>
      <c r="F36" s="16"/>
      <c r="G36" s="46"/>
      <c r="H36" s="16"/>
      <c r="I36" s="16"/>
      <c r="J36" s="36"/>
      <c r="K36" s="58"/>
      <c r="L36" s="58"/>
      <c r="M36" s="58"/>
      <c r="N36" s="58"/>
      <c r="O36" s="58"/>
      <c r="P36" s="58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</row>
    <row r="37" spans="2:28" ht="17.25" x14ac:dyDescent="0.3">
      <c r="B37" s="33"/>
      <c r="C37" s="16"/>
      <c r="D37" s="54" t="s">
        <v>22</v>
      </c>
      <c r="E37" s="16"/>
      <c r="F37" s="16"/>
      <c r="G37" s="46"/>
      <c r="H37" s="16"/>
      <c r="I37" s="16"/>
      <c r="J37" s="36"/>
      <c r="K37" s="57"/>
      <c r="L37" s="57"/>
      <c r="M37" s="57"/>
      <c r="N37" s="57"/>
      <c r="O37" s="57"/>
      <c r="P37" s="57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</row>
    <row r="38" spans="2:28" ht="18" thickBot="1" x14ac:dyDescent="0.35">
      <c r="B38" s="47"/>
      <c r="C38" s="48"/>
      <c r="D38" s="49"/>
      <c r="E38" s="48"/>
      <c r="F38" s="48"/>
      <c r="G38" s="48"/>
      <c r="H38" s="48"/>
      <c r="I38" s="48"/>
      <c r="J38" s="50"/>
    </row>
    <row r="39" spans="2:28" ht="18" x14ac:dyDescent="0.25">
      <c r="B39" s="4"/>
      <c r="C39" s="4"/>
      <c r="D39" s="3"/>
      <c r="E39" s="4"/>
      <c r="F39" s="4"/>
      <c r="G39" s="4"/>
      <c r="H39" s="4"/>
      <c r="I39" s="4"/>
    </row>
    <row r="40" spans="2:28" ht="18" x14ac:dyDescent="0.25">
      <c r="B40" s="4"/>
      <c r="C40" s="4"/>
      <c r="D40" s="4"/>
      <c r="E40" s="4"/>
      <c r="F40" s="4"/>
      <c r="G40" s="4"/>
      <c r="H40" s="4"/>
      <c r="I40" s="4"/>
    </row>
  </sheetData>
  <sheetProtection algorithmName="SHA-512" hashValue="+5rxKQLx5uNV4KbJtzVI8VAnCEtCMDOLeEXJOaFy4p2q2hesHHEg6N51ldtla+iSsCWMAI74VnTRroSM6z1IzQ==" saltValue="05hzbLcSrRzRR11+8doCsA==" spinCount="100000" sheet="1" selectLockedCells="1"/>
  <customSheetViews>
    <customSheetView guid="{59EE1B95-12B5-491F-A142-3270F1B1D985}" showPageBreaks="1">
      <selection activeCell="E19" activeCellId="3" sqref="D7 D10:E13 E17:H17 E19:H19"/>
      <pageMargins left="0" right="0" top="0" bottom="0" header="0" footer="0"/>
      <printOptions horizontalCentered="1" verticalCentered="1"/>
      <pageSetup paperSize="9" orientation="portrait" r:id="rId1"/>
      <headerFooter alignWithMargins="0"/>
    </customSheetView>
  </customSheetViews>
  <mergeCells count="4">
    <mergeCell ref="B2:H2"/>
    <mergeCell ref="H26:H27"/>
    <mergeCell ref="E5:F5"/>
    <mergeCell ref="G6:I7"/>
  </mergeCells>
  <phoneticPr fontId="0" type="noConversion"/>
  <conditionalFormatting sqref="G9">
    <cfRule type="expression" dxfId="5" priority="41">
      <formula>F9&lt;&gt;PK</formula>
    </cfRule>
  </conditionalFormatting>
  <conditionalFormatting sqref="H8:H10">
    <cfRule type="expression" dxfId="4" priority="17">
      <formula>$F$8=12</formula>
    </cfRule>
    <cfRule type="expression" dxfId="3" priority="24">
      <formula>$F$8=10</formula>
    </cfRule>
    <cfRule type="expression" dxfId="2" priority="25">
      <formula>$F$8=11</formula>
    </cfRule>
    <cfRule type="expression" dxfId="1" priority="27">
      <formula>$F$8="11H"</formula>
    </cfRule>
    <cfRule type="expression" dxfId="0" priority="28">
      <formula>$F$8="12H"</formula>
    </cfRule>
  </conditionalFormatting>
  <printOptions horizontalCentered="1" verticalCentered="1"/>
  <pageMargins left="0" right="0" top="0" bottom="0" header="0" footer="0"/>
  <pageSetup paperSize="9" orientation="portrait" r:id="rId2"/>
  <headerFooter alignWithMargins="0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Sheet2!$A$2:$A$18</xm:f>
          </x14:formula1>
          <xm:sqref>F8:F11</xm:sqref>
        </x14:dataValidation>
        <x14:dataValidation type="list" allowBlank="1" showInputMessage="1" showErrorMessage="1" xr:uid="{777E80DF-1515-4A47-9D9F-24262143F1D1}">
          <x14:formula1>
            <xm:f>Sheet2!$A$21:$A$33</xm:f>
          </x14:formula1>
          <xm:sqref>H8:H10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>
      <selection activeCell="D38" sqref="D38"/>
    </sheetView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33"/>
  <sheetViews>
    <sheetView topLeftCell="A10" zoomScale="160" zoomScaleNormal="160" workbookViewId="0">
      <selection activeCell="A24" sqref="A24"/>
    </sheetView>
  </sheetViews>
  <sheetFormatPr defaultRowHeight="12.75" x14ac:dyDescent="0.2"/>
  <cols>
    <col min="1" max="1" width="28.140625" bestFit="1" customWidth="1"/>
    <col min="7" max="7" width="20" bestFit="1" customWidth="1"/>
  </cols>
  <sheetData>
    <row r="1" spans="1:5" x14ac:dyDescent="0.2">
      <c r="A1" s="64" t="s">
        <v>11</v>
      </c>
      <c r="B1" s="64" t="s">
        <v>12</v>
      </c>
      <c r="C1" s="64" t="s">
        <v>13</v>
      </c>
      <c r="D1" s="64" t="s">
        <v>14</v>
      </c>
      <c r="E1" s="64" t="s">
        <v>15</v>
      </c>
    </row>
    <row r="2" spans="1:5" x14ac:dyDescent="0.2">
      <c r="A2" s="63" t="s">
        <v>23</v>
      </c>
      <c r="B2">
        <v>1995</v>
      </c>
      <c r="C2">
        <v>1995</v>
      </c>
      <c r="D2">
        <v>1995</v>
      </c>
      <c r="E2">
        <v>1995</v>
      </c>
    </row>
    <row r="3" spans="1:5" x14ac:dyDescent="0.2">
      <c r="A3" s="64" t="s">
        <v>24</v>
      </c>
      <c r="B3">
        <v>2330</v>
      </c>
      <c r="C3">
        <v>2330</v>
      </c>
      <c r="D3">
        <v>1544</v>
      </c>
      <c r="E3">
        <v>0</v>
      </c>
    </row>
    <row r="4" spans="1:5" x14ac:dyDescent="0.2">
      <c r="A4" s="64" t="s">
        <v>25</v>
      </c>
      <c r="B4">
        <v>3860</v>
      </c>
      <c r="C4">
        <v>2895</v>
      </c>
      <c r="D4">
        <v>1544</v>
      </c>
      <c r="E4">
        <v>0</v>
      </c>
    </row>
    <row r="5" spans="1:5" x14ac:dyDescent="0.2">
      <c r="A5" s="63">
        <v>1</v>
      </c>
      <c r="B5">
        <v>3860</v>
      </c>
      <c r="C5">
        <v>2895</v>
      </c>
      <c r="D5">
        <v>1544</v>
      </c>
      <c r="E5">
        <v>0</v>
      </c>
    </row>
    <row r="6" spans="1:5" x14ac:dyDescent="0.2">
      <c r="A6" s="63">
        <v>2</v>
      </c>
      <c r="B6">
        <v>3860</v>
      </c>
      <c r="C6">
        <v>2895</v>
      </c>
      <c r="D6">
        <v>1544</v>
      </c>
      <c r="E6">
        <v>0</v>
      </c>
    </row>
    <row r="7" spans="1:5" x14ac:dyDescent="0.2">
      <c r="A7" s="63">
        <v>3</v>
      </c>
      <c r="B7">
        <v>3860</v>
      </c>
      <c r="C7">
        <v>2895</v>
      </c>
      <c r="D7">
        <v>1544</v>
      </c>
      <c r="E7">
        <v>0</v>
      </c>
    </row>
    <row r="8" spans="1:5" x14ac:dyDescent="0.2">
      <c r="A8" s="63">
        <v>4</v>
      </c>
      <c r="B8">
        <v>3860</v>
      </c>
      <c r="C8">
        <v>2895</v>
      </c>
      <c r="D8">
        <v>1544</v>
      </c>
      <c r="E8">
        <v>0</v>
      </c>
    </row>
    <row r="9" spans="1:5" x14ac:dyDescent="0.2">
      <c r="A9" s="63">
        <v>5</v>
      </c>
      <c r="B9">
        <v>3860</v>
      </c>
      <c r="C9">
        <v>2895</v>
      </c>
      <c r="D9">
        <v>1544</v>
      </c>
      <c r="E9">
        <v>0</v>
      </c>
    </row>
    <row r="10" spans="1:5" x14ac:dyDescent="0.2">
      <c r="A10" s="63">
        <v>6</v>
      </c>
      <c r="B10">
        <v>3860</v>
      </c>
      <c r="C10">
        <v>2895</v>
      </c>
      <c r="D10">
        <v>1544</v>
      </c>
      <c r="E10">
        <v>0</v>
      </c>
    </row>
    <row r="11" spans="1:5" x14ac:dyDescent="0.2">
      <c r="A11" s="63">
        <v>7</v>
      </c>
      <c r="B11">
        <v>4920</v>
      </c>
      <c r="C11">
        <v>3690</v>
      </c>
      <c r="D11">
        <v>1968</v>
      </c>
      <c r="E11">
        <v>0</v>
      </c>
    </row>
    <row r="12" spans="1:5" x14ac:dyDescent="0.2">
      <c r="A12" s="63">
        <v>8</v>
      </c>
      <c r="B12">
        <v>4920</v>
      </c>
      <c r="C12">
        <v>3690</v>
      </c>
      <c r="D12">
        <v>1968</v>
      </c>
      <c r="E12">
        <v>0</v>
      </c>
    </row>
    <row r="13" spans="1:5" x14ac:dyDescent="0.2">
      <c r="A13" s="63">
        <v>9</v>
      </c>
      <c r="B13">
        <v>4920</v>
      </c>
      <c r="C13">
        <v>3690</v>
      </c>
      <c r="D13">
        <v>1968</v>
      </c>
      <c r="E13">
        <v>0</v>
      </c>
    </row>
    <row r="14" spans="1:5" x14ac:dyDescent="0.2">
      <c r="A14" s="63">
        <v>10</v>
      </c>
      <c r="B14">
        <v>4920</v>
      </c>
      <c r="C14">
        <v>3690</v>
      </c>
      <c r="D14">
        <v>1968</v>
      </c>
      <c r="E14">
        <v>0</v>
      </c>
    </row>
    <row r="15" spans="1:5" x14ac:dyDescent="0.2">
      <c r="A15" s="63">
        <v>11</v>
      </c>
      <c r="B15">
        <v>4920</v>
      </c>
      <c r="C15">
        <v>3690</v>
      </c>
      <c r="D15">
        <v>1968</v>
      </c>
      <c r="E15">
        <v>0</v>
      </c>
    </row>
    <row r="16" spans="1:5" x14ac:dyDescent="0.2">
      <c r="A16" s="63">
        <v>12</v>
      </c>
      <c r="B16">
        <v>4920</v>
      </c>
      <c r="C16">
        <v>3690</v>
      </c>
      <c r="D16">
        <v>1968</v>
      </c>
      <c r="E16">
        <v>0</v>
      </c>
    </row>
    <row r="17" spans="1:5" x14ac:dyDescent="0.2">
      <c r="A17" s="63" t="s">
        <v>28</v>
      </c>
      <c r="B17">
        <v>3444</v>
      </c>
      <c r="C17">
        <v>2583</v>
      </c>
      <c r="D17">
        <v>1378</v>
      </c>
      <c r="E17">
        <v>0</v>
      </c>
    </row>
    <row r="18" spans="1:5" x14ac:dyDescent="0.2">
      <c r="A18" s="64" t="s">
        <v>29</v>
      </c>
      <c r="B18">
        <v>3444</v>
      </c>
      <c r="C18">
        <v>2583</v>
      </c>
      <c r="D18">
        <v>1378</v>
      </c>
      <c r="E18">
        <v>0</v>
      </c>
    </row>
    <row r="19" spans="1:5" x14ac:dyDescent="0.2">
      <c r="A19" s="63"/>
    </row>
    <row r="20" spans="1:5" x14ac:dyDescent="0.2">
      <c r="A20" s="21" t="s">
        <v>32</v>
      </c>
      <c r="B20" s="21" t="s">
        <v>33</v>
      </c>
    </row>
    <row r="22" spans="1:5" x14ac:dyDescent="0.2">
      <c r="A22" s="65" t="s">
        <v>46</v>
      </c>
      <c r="B22">
        <v>50</v>
      </c>
    </row>
    <row r="23" spans="1:5" x14ac:dyDescent="0.2">
      <c r="A23" s="65" t="s">
        <v>34</v>
      </c>
      <c r="B23" s="21">
        <v>50</v>
      </c>
    </row>
    <row r="24" spans="1:5" x14ac:dyDescent="0.2">
      <c r="A24" s="66" t="s">
        <v>35</v>
      </c>
      <c r="B24" s="21">
        <v>450</v>
      </c>
    </row>
    <row r="25" spans="1:5" x14ac:dyDescent="0.2">
      <c r="A25" s="21" t="s">
        <v>38</v>
      </c>
      <c r="B25">
        <v>200</v>
      </c>
    </row>
    <row r="26" spans="1:5" x14ac:dyDescent="0.2">
      <c r="A26" s="21" t="s">
        <v>39</v>
      </c>
      <c r="B26">
        <v>200</v>
      </c>
    </row>
    <row r="27" spans="1:5" x14ac:dyDescent="0.2">
      <c r="A27" s="21" t="s">
        <v>36</v>
      </c>
      <c r="B27">
        <v>500</v>
      </c>
    </row>
    <row r="28" spans="1:5" x14ac:dyDescent="0.2">
      <c r="A28" s="52" t="s">
        <v>37</v>
      </c>
      <c r="B28">
        <v>450</v>
      </c>
    </row>
    <row r="29" spans="1:5" x14ac:dyDescent="0.2">
      <c r="A29" s="21" t="s">
        <v>40</v>
      </c>
      <c r="B29">
        <v>352</v>
      </c>
    </row>
    <row r="30" spans="1:5" x14ac:dyDescent="0.2">
      <c r="A30" s="21" t="s">
        <v>41</v>
      </c>
      <c r="B30">
        <v>552</v>
      </c>
    </row>
    <row r="31" spans="1:5" x14ac:dyDescent="0.2">
      <c r="A31" s="21" t="s">
        <v>42</v>
      </c>
      <c r="B31">
        <v>552</v>
      </c>
    </row>
    <row r="32" spans="1:5" x14ac:dyDescent="0.2">
      <c r="A32" s="21" t="s">
        <v>43</v>
      </c>
      <c r="B32">
        <v>652</v>
      </c>
    </row>
    <row r="33" spans="1:2" x14ac:dyDescent="0.2">
      <c r="A33" s="52" t="s">
        <v>44</v>
      </c>
      <c r="B33">
        <v>752</v>
      </c>
    </row>
  </sheetData>
  <customSheetViews>
    <customSheetView guid="{59EE1B95-12B5-491F-A142-3270F1B1D985}"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2026</vt:lpstr>
      <vt:lpstr>Sheet1</vt:lpstr>
      <vt:lpstr>Sheet2</vt:lpstr>
      <vt:lpstr>'2026'!Print_Area</vt:lpstr>
      <vt:lpstr>Year</vt:lpstr>
      <vt:lpstr>Year_Group</vt:lpstr>
    </vt:vector>
  </TitlesOfParts>
  <Company>grcae christian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fderidder</dc:creator>
  <cp:lastModifiedBy>Fiona de Ridder</cp:lastModifiedBy>
  <cp:lastPrinted>2024-11-13T02:10:17Z</cp:lastPrinted>
  <dcterms:created xsi:type="dcterms:W3CDTF">2002-05-20T06:52:40Z</dcterms:created>
  <dcterms:modified xsi:type="dcterms:W3CDTF">2025-11-06T01:59:12Z</dcterms:modified>
</cp:coreProperties>
</file>